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Praha hl.n. - požární rolety\zadávací dokumentace\"/>
    </mc:Choice>
  </mc:AlternateContent>
  <bookViews>
    <workbookView xWindow="0" yWindow="0" windowWidth="28800" windowHeight="12345" activeTab="1"/>
  </bookViews>
  <sheets>
    <sheet name="Rekapitulace stavby" sheetId="1" r:id="rId1"/>
    <sheet name="Pha_hl_n - Praha hl.n. - ..." sheetId="2" r:id="rId2"/>
  </sheets>
  <definedNames>
    <definedName name="_xlnm._FilterDatabase" localSheetId="1" hidden="1">'Pha_hl_n - Praha hl.n. - ...'!$C$119:$K$145</definedName>
    <definedName name="_xlnm.Print_Titles" localSheetId="1">'Pha_hl_n - Praha hl.n. - ...'!$119:$119</definedName>
    <definedName name="_xlnm.Print_Titles" localSheetId="0">'Rekapitulace stavby'!$92:$92</definedName>
    <definedName name="_xlnm.Print_Area" localSheetId="1">'Pha_hl_n - Praha hl.n. - ...'!$C$4:$J$76,'Pha_hl_n - Praha hl.n. - ...'!$C$82:$J$103,'Pha_hl_n - Praha hl.n. - ...'!$C$109:$J$145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44" i="2"/>
  <c r="BH144" i="2"/>
  <c r="BG144" i="2"/>
  <c r="BF144" i="2"/>
  <c r="J32" i="2" s="1"/>
  <c r="T144" i="2"/>
  <c r="T143" i="2" s="1"/>
  <c r="R144" i="2"/>
  <c r="R143" i="2" s="1"/>
  <c r="P144" i="2"/>
  <c r="P143" i="2"/>
  <c r="BI141" i="2"/>
  <c r="BH141" i="2"/>
  <c r="BG141" i="2"/>
  <c r="BF141" i="2"/>
  <c r="T141" i="2"/>
  <c r="T140" i="2"/>
  <c r="R141" i="2"/>
  <c r="R140" i="2"/>
  <c r="P141" i="2"/>
  <c r="P140" i="2" s="1"/>
  <c r="BI138" i="2"/>
  <c r="BH138" i="2"/>
  <c r="BG138" i="2"/>
  <c r="BF138" i="2"/>
  <c r="T138" i="2"/>
  <c r="T137" i="2" s="1"/>
  <c r="T136" i="2" s="1"/>
  <c r="R138" i="2"/>
  <c r="R137" i="2"/>
  <c r="P138" i="2"/>
  <c r="P137" i="2" s="1"/>
  <c r="BI135" i="2"/>
  <c r="BH135" i="2"/>
  <c r="BG135" i="2"/>
  <c r="BF135" i="2"/>
  <c r="T135" i="2"/>
  <c r="R135" i="2"/>
  <c r="P135" i="2"/>
  <c r="BI134" i="2"/>
  <c r="BH134" i="2"/>
  <c r="F34" i="2" s="1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F32" i="2" s="1"/>
  <c r="T128" i="2"/>
  <c r="R128" i="2"/>
  <c r="P128" i="2"/>
  <c r="BI125" i="2"/>
  <c r="BH125" i="2"/>
  <c r="BG125" i="2"/>
  <c r="BF125" i="2"/>
  <c r="T125" i="2"/>
  <c r="R125" i="2"/>
  <c r="P125" i="2"/>
  <c r="BI124" i="2"/>
  <c r="F35" i="2" s="1"/>
  <c r="BH124" i="2"/>
  <c r="BG124" i="2"/>
  <c r="F33" i="2" s="1"/>
  <c r="BF124" i="2"/>
  <c r="T124" i="2"/>
  <c r="R124" i="2"/>
  <c r="P124" i="2"/>
  <c r="BI122" i="2"/>
  <c r="BH122" i="2"/>
  <c r="BG122" i="2"/>
  <c r="BF122" i="2"/>
  <c r="T122" i="2"/>
  <c r="T121" i="2"/>
  <c r="R122" i="2"/>
  <c r="R121" i="2"/>
  <c r="P122" i="2"/>
  <c r="P121" i="2" s="1"/>
  <c r="J117" i="2"/>
  <c r="F116" i="2"/>
  <c r="F114" i="2"/>
  <c r="E112" i="2"/>
  <c r="J90" i="2"/>
  <c r="F89" i="2"/>
  <c r="F87" i="2"/>
  <c r="E85" i="2"/>
  <c r="J19" i="2"/>
  <c r="E19" i="2"/>
  <c r="J116" i="2" s="1"/>
  <c r="J18" i="2"/>
  <c r="J16" i="2"/>
  <c r="E16" i="2"/>
  <c r="F117" i="2"/>
  <c r="J15" i="2"/>
  <c r="J10" i="2"/>
  <c r="J114" i="2" s="1"/>
  <c r="L90" i="1"/>
  <c r="AM90" i="1"/>
  <c r="AM89" i="1"/>
  <c r="L89" i="1"/>
  <c r="AM87" i="1"/>
  <c r="L87" i="1"/>
  <c r="L85" i="1"/>
  <c r="L84" i="1"/>
  <c r="BK122" i="2"/>
  <c r="J144" i="2"/>
  <c r="BK135" i="2"/>
  <c r="BK132" i="2"/>
  <c r="BK130" i="2"/>
  <c r="AS94" i="1"/>
  <c r="J135" i="2"/>
  <c r="J138" i="2"/>
  <c r="J128" i="2"/>
  <c r="BK125" i="2"/>
  <c r="J134" i="2"/>
  <c r="J124" i="2"/>
  <c r="BK124" i="2"/>
  <c r="J125" i="2"/>
  <c r="BK134" i="2"/>
  <c r="J130" i="2"/>
  <c r="J141" i="2"/>
  <c r="BK128" i="2"/>
  <c r="BK138" i="2"/>
  <c r="J132" i="2"/>
  <c r="J122" i="2"/>
  <c r="BK141" i="2"/>
  <c r="BK144" i="2"/>
  <c r="R136" i="2" l="1"/>
  <c r="P136" i="2"/>
  <c r="R123" i="2"/>
  <c r="T123" i="2"/>
  <c r="P127" i="2"/>
  <c r="P126" i="2"/>
  <c r="T127" i="2"/>
  <c r="T126" i="2" s="1"/>
  <c r="T120" i="2" s="1"/>
  <c r="BK123" i="2"/>
  <c r="J123" i="2"/>
  <c r="J96" i="2" s="1"/>
  <c r="P123" i="2"/>
  <c r="P120" i="2" s="1"/>
  <c r="AU95" i="1" s="1"/>
  <c r="AU94" i="1" s="1"/>
  <c r="BK127" i="2"/>
  <c r="J127" i="2"/>
  <c r="J98" i="2" s="1"/>
  <c r="R127" i="2"/>
  <c r="R126" i="2"/>
  <c r="R120" i="2" s="1"/>
  <c r="BK121" i="2"/>
  <c r="J121" i="2"/>
  <c r="J95" i="2"/>
  <c r="BK140" i="2"/>
  <c r="J140" i="2" s="1"/>
  <c r="J101" i="2" s="1"/>
  <c r="BK143" i="2"/>
  <c r="J143" i="2"/>
  <c r="J102" i="2"/>
  <c r="BK137" i="2"/>
  <c r="J137" i="2"/>
  <c r="J100" i="2"/>
  <c r="BE144" i="2"/>
  <c r="BE135" i="2"/>
  <c r="BB95" i="1"/>
  <c r="BB94" i="1" s="1"/>
  <c r="W31" i="1" s="1"/>
  <c r="BE132" i="2"/>
  <c r="BE138" i="2"/>
  <c r="BE141" i="2"/>
  <c r="BE134" i="2"/>
  <c r="BC95" i="1"/>
  <c r="BC94" i="1" s="1"/>
  <c r="W32" i="1" s="1"/>
  <c r="BD95" i="1"/>
  <c r="BD94" i="1" s="1"/>
  <c r="W33" i="1" s="1"/>
  <c r="AW95" i="1"/>
  <c r="J87" i="2"/>
  <c r="J89" i="2"/>
  <c r="F90" i="2"/>
  <c r="BE122" i="2"/>
  <c r="BE124" i="2"/>
  <c r="BE125" i="2"/>
  <c r="BE128" i="2"/>
  <c r="BE130" i="2"/>
  <c r="BA95" i="1"/>
  <c r="BA94" i="1"/>
  <c r="AW94" i="1" s="1"/>
  <c r="AK30" i="1" s="1"/>
  <c r="BK126" i="2" l="1"/>
  <c r="J126" i="2"/>
  <c r="J97" i="2" s="1"/>
  <c r="BK136" i="2"/>
  <c r="J136" i="2"/>
  <c r="J99" i="2"/>
  <c r="BK120" i="2"/>
  <c r="J120" i="2"/>
  <c r="J94" i="2"/>
  <c r="AX94" i="1"/>
  <c r="W30" i="1"/>
  <c r="F31" i="2"/>
  <c r="AZ95" i="1" s="1"/>
  <c r="AZ94" i="1" s="1"/>
  <c r="W29" i="1" s="1"/>
  <c r="J31" i="2"/>
  <c r="AV95" i="1"/>
  <c r="AT95" i="1"/>
  <c r="AY94" i="1"/>
  <c r="J28" i="2" l="1"/>
  <c r="AG95" i="1"/>
  <c r="AG94" i="1" s="1"/>
  <c r="AK26" i="1" s="1"/>
  <c r="AV94" i="1"/>
  <c r="AK29" i="1"/>
  <c r="J37" i="2" l="1"/>
  <c r="AK35" i="1"/>
  <c r="AN95" i="1"/>
  <c r="AT94" i="1"/>
  <c r="AN94" i="1" l="1"/>
</calcChain>
</file>

<file path=xl/sharedStrings.xml><?xml version="1.0" encoding="utf-8"?>
<sst xmlns="http://schemas.openxmlformats.org/spreadsheetml/2006/main" count="479" uniqueCount="187">
  <si>
    <t>Export Komplet</t>
  </si>
  <si>
    <t/>
  </si>
  <si>
    <t>2.0</t>
  </si>
  <si>
    <t>ZAMOK</t>
  </si>
  <si>
    <t>False</t>
  </si>
  <si>
    <t>{19a6d7d4-f81f-40b0-a6c4-f616f3d0a7cf}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</si>
  <si>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</si>
  <si>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</si>
  <si>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</si>
  <si>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</si>
  <si>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</si>
  <si>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</si>
  <si>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</si>
  <si>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</si>
  <si>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Pha_hl_n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</si>
  <si>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</si>
  <si>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</si>
  <si>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Praha hl.n. - výměna textilních požárních uzávěrů</t>
  </si>
  <si>
    <t>KSO:</t>
  </si>
  <si>
    <t>CC-CZ:</t>
  </si>
  <si>
    <t>Místo:</t>
  </si>
  <si>
    <t>žst. Praha hl.n.</t>
  </si>
  <si>
    <t>Datum:</t>
  </si>
  <si>
    <t>4. 5. 2022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</si>
  <si>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</si>
  <si>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</si>
  <si>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</si>
  <si>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</si>
  <si>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</si>
  <si>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</si>
  <si>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</si>
  <si>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</si>
  <si>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</si>
  <si>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</si>
  <si>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</si>
  <si>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</si>
  <si>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</si>
  <si>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</si>
  <si>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</si>
  <si>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</si>
  <si>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</si>
  <si>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</si>
  <si>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</si>
  <si>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</si>
  <si>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</si>
  <si>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</si>
  <si>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</si>
  <si>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</si>
  <si>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</si>
  <si>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</si>
  <si>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</si>
  <si>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</si>
  <si>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</si>
  <si>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</si>
  <si>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</si>
  <si>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</si>
  <si>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</si>
  <si>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</si>
  <si>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</si>
  <si>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</si>
  <si>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</si>
  <si>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</si>
  <si>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</si>
  <si>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</si>
  <si>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</si>
  <si>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</si>
  <si>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</si>
  <si>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</si>
  <si>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</si>
  <si>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</si>
  <si>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</si>
  <si>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</si>
  <si>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</si>
  <si>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</si>
  <si>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</si>
  <si>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</si>
  <si>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</si>
  <si>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</si>
  <si>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</si>
  <si>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</si>
  <si>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</si>
  <si>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</si>
  <si>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</si>
  <si>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</si>
  <si>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</si>
  <si>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</si>
  <si>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</si>
  <si>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</si>
  <si>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</si>
  <si>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</si>
  <si>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</si>
  <si>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099 - Přesun hmot HSV</t>
  </si>
  <si>
    <t>D7 - Revize, zkoušky, měření</t>
  </si>
  <si>
    <t>PSV - Práce a dodávky PSV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</si>
  <si>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</si>
  <si>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</si>
  <si>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</si>
  <si>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</si>
  <si>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</si>
  <si>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</si>
  <si>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</si>
  <si>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</si>
  <si>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</si>
  <si>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</si>
  <si>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</si>
  <si>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</si>
  <si>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</si>
  <si>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</si>
  <si>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</si>
  <si>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</si>
  <si>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</si>
  <si>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</si>
  <si>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099</t>
  </si>
  <si>
    <t>Přesun hmot HSV</t>
  </si>
  <si>
    <t>ROZPOCET</t>
  </si>
  <si>
    <t>K</t>
  </si>
  <si>
    <t>8</t>
  </si>
  <si>
    <t>Ekologická likvidace a odvoz vzniklého odpadu</t>
  </si>
  <si>
    <t>soubor</t>
  </si>
  <si>
    <t>512</t>
  </si>
  <si>
    <t>1120396975</t>
  </si>
  <si>
    <t>D7</t>
  </si>
  <si>
    <t>Revize, zkoušky, měření</t>
  </si>
  <si>
    <t>22033100R</t>
  </si>
  <si>
    <t>Vyhotovení protokolu o montáži oprávněnou osobou a kontrole provozuschopnosti požárně bezpečnostního zařízení, funkční zkouška, dílenská /výrobní/ dokumentace</t>
  </si>
  <si>
    <t>64</t>
  </si>
  <si>
    <t>-1364555180</t>
  </si>
  <si>
    <t>3</t>
  </si>
  <si>
    <t>210280002</t>
  </si>
  <si>
    <t>Zkoušky a prohlídky el rozvodů a zařízení celková prohlídka pro objem montážních prací přes 100 do 500 tis Kč včetně výchozí revize a revize "D" dle vyhl. č. 100,příl. č.4</t>
  </si>
  <si>
    <t>-1600674898</t>
  </si>
  <si>
    <t>PSV</t>
  </si>
  <si>
    <t>Práce a dodávky PSV</t>
  </si>
  <si>
    <t>767</t>
  </si>
  <si>
    <t>Konstrukce zámečnické</t>
  </si>
  <si>
    <t>4</t>
  </si>
  <si>
    <t>767661803</t>
  </si>
  <si>
    <t>Demontáž textilního roletového požárního uzávěru umístěného ve stěně nebo stropě plochy přes 13 do 20 m2</t>
  </si>
  <si>
    <t>kus</t>
  </si>
  <si>
    <t>16</t>
  </si>
  <si>
    <t>-1809398545</t>
  </si>
  <si>
    <t>P</t>
  </si>
  <si>
    <t>Poznámka k položce:_x000D_
Jedná se o kompletní demontáž včetně navazujících komponent - např. motoru, vodících lišt, hřídelí, ovládání aj.</t>
  </si>
  <si>
    <t>5</t>
  </si>
  <si>
    <t>767661503</t>
  </si>
  <si>
    <t>Montáž textilního roletového požárního uzávěru umístěného ve stěně plochy přes 13 do 20 m2</t>
  </si>
  <si>
    <t>-1841359537</t>
  </si>
  <si>
    <t>Poznámka k položce:_x000D_
Jedná se o kompletní dodání nového PBZ včetně např. motoru, vodících lišt, hřídelí, ovládání aj. za ekvivalent stávající požární rolety ATRPU-EW15-C DP1 a dopojením na stávající přívody elektroinstalace, EPS aj._x000D_
_x000D_
Dojde tedy ke kompletní výměně požárního uzávěru včetně všech navazujících komponent.</t>
  </si>
  <si>
    <t>6</t>
  </si>
  <si>
    <t>M</t>
  </si>
  <si>
    <t>59081014R</t>
  </si>
  <si>
    <t>uzávěr požární textilní roletový EW 15 DP1 C 5880x2520mm, RAL 7021</t>
  </si>
  <si>
    <t>32</t>
  </si>
  <si>
    <t>1949983980</t>
  </si>
  <si>
    <t>Poznámka k položce:_x000D_
Jedná se o kompletní dodání nového PBZ včetně např. motoru, vodících lišt, hřídelí, senzorů,tlačítka nouzového uzavření CE, roletových kastlíků, ovládání aj. za ekvivalent stávající požární rolety ATRPU-EW15-C DP1 a dopojením na stávající přívody elektroinstalace, EPS aj._x000D_
_x000D_
Dojde tedy ke kompletní výměně požárního uzávěru včetně všech navazujících komponent.</t>
  </si>
  <si>
    <t>7</t>
  </si>
  <si>
    <t>998767203</t>
  </si>
  <si>
    <t>Přesun hmot procentní pro zámečnické konstrukce v objektech v přes 12 do 24 m</t>
  </si>
  <si>
    <t>%</t>
  </si>
  <si>
    <t>168573228</t>
  </si>
  <si>
    <t>998767294</t>
  </si>
  <si>
    <t>Příplatek k přesunu hmot procentní 767 za zvětšený přesun do 1000 m</t>
  </si>
  <si>
    <t>1622307346</t>
  </si>
  <si>
    <t>VRN</t>
  </si>
  <si>
    <t>Vedlejší rozpočtové náklady</t>
  </si>
  <si>
    <t>VRN3</t>
  </si>
  <si>
    <t>Zařízení staveniště</t>
  </si>
  <si>
    <t>9</t>
  </si>
  <si>
    <t>030001000</t>
  </si>
  <si>
    <t>Kč</t>
  </si>
  <si>
    <t>1024</t>
  </si>
  <si>
    <t>818841880</t>
  </si>
  <si>
    <t>Poznámka k položce:_x000D_
Zahrnuje i zábory vč. poplatků a ostatní konstrukce a práce na zařízení a zabezpečení staveniště pro provedení prací, náhradní přístup, náhradní značení včetně osazení, v případě potřeby zpracování DIR a DIO aj.</t>
  </si>
  <si>
    <t>VRN7</t>
  </si>
  <si>
    <t>Provozní vlivy</t>
  </si>
  <si>
    <t>10</t>
  </si>
  <si>
    <t>070001000</t>
  </si>
  <si>
    <t>Provozní vlivy, dozory aj.</t>
  </si>
  <si>
    <t>-427106874</t>
  </si>
  <si>
    <t>Poznámka k položce:_x000D_
zahrnuje, zabezpečení prací v blízkosti kolejiště a za provozu objektu, v případě nutnosti vytyčení a zabezpečení inž. sítí aj., koordinace s ostatními profesemi, stavbami a správci dotčených zařízení</t>
  </si>
  <si>
    <t>VRN8</t>
  </si>
  <si>
    <t>Přesun stavebních kapacit</t>
  </si>
  <si>
    <t>11</t>
  </si>
  <si>
    <t>080001000</t>
  </si>
  <si>
    <t>Přesun stavebních kapacit, mimostaveništní doprava, doprava zaměstnanců aj.</t>
  </si>
  <si>
    <t>-845871463</t>
  </si>
  <si>
    <t>Poznámka k položce:_x000D_
Včetně případné potřebné mechanizace pro osazení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</si>
</sst>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7" t="s">
        <v>14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19"/>
      <c r="AQ5" s="19"/>
      <c r="AR5" s="17"/>
      <c r="BE5" s="214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9" t="s">
        <v>17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19"/>
      <c r="AQ6" s="19"/>
      <c r="AR6" s="17"/>
      <c r="BE6" s="215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5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5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1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1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5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15"/>
      <c r="BS13" s="14" t="s">
        <v>6</v>
      </c>
    </row>
    <row r="14" spans="1:74">
      <c r="B14" s="18"/>
      <c r="C14" s="19"/>
      <c r="D14" s="19"/>
      <c r="E14" s="220" t="s">
        <v>31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1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5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15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5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5"/>
      <c r="BS19" s="14" t="s">
        <v>6</v>
      </c>
    </row>
    <row r="20" spans="1:71" s="1" customFormat="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15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5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5"/>
    </row>
    <row r="23" spans="1:71" s="1" customFormat="1" ht="16.5" customHeight="1">
      <c r="B23" s="18"/>
      <c r="C23" s="19"/>
      <c r="D23" s="19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19"/>
      <c r="AP23" s="19"/>
      <c r="AQ23" s="19"/>
      <c r="AR23" s="17"/>
      <c r="BE23" s="21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5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3">
        <f>ROUND(AG94,2)</f>
        <v>0</v>
      </c>
      <c r="AL26" s="224"/>
      <c r="AM26" s="224"/>
      <c r="AN26" s="224"/>
      <c r="AO26" s="224"/>
      <c r="AP26" s="33"/>
      <c r="AQ26" s="33"/>
      <c r="AR26" s="36"/>
      <c r="BE26" s="21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5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5" t="s">
        <v>38</v>
      </c>
      <c r="M28" s="225"/>
      <c r="N28" s="225"/>
      <c r="O28" s="225"/>
      <c r="P28" s="225"/>
      <c r="Q28" s="33"/>
      <c r="R28" s="33"/>
      <c r="S28" s="33"/>
      <c r="T28" s="33"/>
      <c r="U28" s="33"/>
      <c r="V28" s="33"/>
      <c r="W28" s="225" t="s">
        <v>39</v>
      </c>
      <c r="X28" s="225"/>
      <c r="Y28" s="225"/>
      <c r="Z28" s="225"/>
      <c r="AA28" s="225"/>
      <c r="AB28" s="225"/>
      <c r="AC28" s="225"/>
      <c r="AD28" s="225"/>
      <c r="AE28" s="225"/>
      <c r="AF28" s="33"/>
      <c r="AG28" s="33"/>
      <c r="AH28" s="33"/>
      <c r="AI28" s="33"/>
      <c r="AJ28" s="33"/>
      <c r="AK28" s="225" t="s">
        <v>40</v>
      </c>
      <c r="AL28" s="225"/>
      <c r="AM28" s="225"/>
      <c r="AN28" s="225"/>
      <c r="AO28" s="225"/>
      <c r="AP28" s="33"/>
      <c r="AQ28" s="33"/>
      <c r="AR28" s="36"/>
      <c r="BE28" s="215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8">
        <v>0.21</v>
      </c>
      <c r="M29" s="227"/>
      <c r="N29" s="227"/>
      <c r="O29" s="227"/>
      <c r="P29" s="227"/>
      <c r="Q29" s="38"/>
      <c r="R29" s="38"/>
      <c r="S29" s="38"/>
      <c r="T29" s="38"/>
      <c r="U29" s="38"/>
      <c r="V29" s="38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F29" s="38"/>
      <c r="AG29" s="38"/>
      <c r="AH29" s="38"/>
      <c r="AI29" s="38"/>
      <c r="AJ29" s="38"/>
      <c r="AK29" s="226">
        <f>ROUND(AV94, 2)</f>
        <v>0</v>
      </c>
      <c r="AL29" s="227"/>
      <c r="AM29" s="227"/>
      <c r="AN29" s="227"/>
      <c r="AO29" s="227"/>
      <c r="AP29" s="38"/>
      <c r="AQ29" s="38"/>
      <c r="AR29" s="39"/>
      <c r="BE29" s="216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8">
        <v>0.15</v>
      </c>
      <c r="M30" s="227"/>
      <c r="N30" s="227"/>
      <c r="O30" s="227"/>
      <c r="P30" s="227"/>
      <c r="Q30" s="38"/>
      <c r="R30" s="38"/>
      <c r="S30" s="38"/>
      <c r="T30" s="38"/>
      <c r="U30" s="38"/>
      <c r="V30" s="38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38"/>
      <c r="AG30" s="38"/>
      <c r="AH30" s="38"/>
      <c r="AI30" s="38"/>
      <c r="AJ30" s="38"/>
      <c r="AK30" s="226">
        <f>ROUND(AW94, 2)</f>
        <v>0</v>
      </c>
      <c r="AL30" s="227"/>
      <c r="AM30" s="227"/>
      <c r="AN30" s="227"/>
      <c r="AO30" s="227"/>
      <c r="AP30" s="38"/>
      <c r="AQ30" s="38"/>
      <c r="AR30" s="39"/>
      <c r="BE30" s="216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8">
        <v>0.21</v>
      </c>
      <c r="M31" s="227"/>
      <c r="N31" s="227"/>
      <c r="O31" s="227"/>
      <c r="P31" s="227"/>
      <c r="Q31" s="38"/>
      <c r="R31" s="38"/>
      <c r="S31" s="38"/>
      <c r="T31" s="38"/>
      <c r="U31" s="38"/>
      <c r="V31" s="38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38"/>
      <c r="AG31" s="38"/>
      <c r="AH31" s="38"/>
      <c r="AI31" s="38"/>
      <c r="AJ31" s="38"/>
      <c r="AK31" s="226">
        <v>0</v>
      </c>
      <c r="AL31" s="227"/>
      <c r="AM31" s="227"/>
      <c r="AN31" s="227"/>
      <c r="AO31" s="227"/>
      <c r="AP31" s="38"/>
      <c r="AQ31" s="38"/>
      <c r="AR31" s="39"/>
      <c r="BE31" s="216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8">
        <v>0.15</v>
      </c>
      <c r="M32" s="227"/>
      <c r="N32" s="227"/>
      <c r="O32" s="227"/>
      <c r="P32" s="227"/>
      <c r="Q32" s="38"/>
      <c r="R32" s="38"/>
      <c r="S32" s="38"/>
      <c r="T32" s="38"/>
      <c r="U32" s="38"/>
      <c r="V32" s="38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38"/>
      <c r="AG32" s="38"/>
      <c r="AH32" s="38"/>
      <c r="AI32" s="38"/>
      <c r="AJ32" s="38"/>
      <c r="AK32" s="226">
        <v>0</v>
      </c>
      <c r="AL32" s="227"/>
      <c r="AM32" s="227"/>
      <c r="AN32" s="227"/>
      <c r="AO32" s="227"/>
      <c r="AP32" s="38"/>
      <c r="AQ32" s="38"/>
      <c r="AR32" s="39"/>
      <c r="BE32" s="216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8">
        <v>0</v>
      </c>
      <c r="M33" s="227"/>
      <c r="N33" s="227"/>
      <c r="O33" s="227"/>
      <c r="P33" s="227"/>
      <c r="Q33" s="38"/>
      <c r="R33" s="38"/>
      <c r="S33" s="38"/>
      <c r="T33" s="38"/>
      <c r="U33" s="38"/>
      <c r="V33" s="38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38"/>
      <c r="AG33" s="38"/>
      <c r="AH33" s="38"/>
      <c r="AI33" s="38"/>
      <c r="AJ33" s="38"/>
      <c r="AK33" s="226">
        <v>0</v>
      </c>
      <c r="AL33" s="227"/>
      <c r="AM33" s="227"/>
      <c r="AN33" s="227"/>
      <c r="AO33" s="227"/>
      <c r="AP33" s="38"/>
      <c r="AQ33" s="38"/>
      <c r="AR33" s="39"/>
      <c r="BE33" s="216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5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9" t="s">
        <v>49</v>
      </c>
      <c r="Y35" s="230"/>
      <c r="Z35" s="230"/>
      <c r="AA35" s="230"/>
      <c r="AB35" s="230"/>
      <c r="AC35" s="42"/>
      <c r="AD35" s="42"/>
      <c r="AE35" s="42"/>
      <c r="AF35" s="42"/>
      <c r="AG35" s="42"/>
      <c r="AH35" s="42"/>
      <c r="AI35" s="42"/>
      <c r="AJ35" s="42"/>
      <c r="AK35" s="231">
        <f>SUM(AK26:AK33)</f>
        <v>0</v>
      </c>
      <c r="AL35" s="230"/>
      <c r="AM35" s="230"/>
      <c r="AN35" s="230"/>
      <c r="AO35" s="232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Pha_hl_n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3" t="str">
        <f>K6</f>
        <v>Praha hl.n. - výměna textilních požárních uzávěrů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žst. Praha hl.n.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5" t="str">
        <f>IF(AN8= "","",AN8)</f>
        <v>4. 5. 2022</v>
      </c>
      <c r="AN87" s="235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6" t="str">
        <f>IF(E17="","",E17)</f>
        <v xml:space="preserve"> </v>
      </c>
      <c r="AN89" s="237"/>
      <c r="AO89" s="237"/>
      <c r="AP89" s="237"/>
      <c r="AQ89" s="33"/>
      <c r="AR89" s="36"/>
      <c r="AS89" s="238" t="s">
        <v>57</v>
      </c>
      <c r="AT89" s="239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6" t="str">
        <f>IF(E20="","",E20)</f>
        <v/>
      </c>
      <c r="AN90" s="237"/>
      <c r="AO90" s="237"/>
      <c r="AP90" s="237"/>
      <c r="AQ90" s="33"/>
      <c r="AR90" s="36"/>
      <c r="AS90" s="240"/>
      <c r="AT90" s="241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2"/>
      <c r="AT91" s="243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44" t="s">
        <v>58</v>
      </c>
      <c r="D92" s="245"/>
      <c r="E92" s="245"/>
      <c r="F92" s="245"/>
      <c r="G92" s="245"/>
      <c r="H92" s="70"/>
      <c r="I92" s="246" t="s">
        <v>59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7" t="s">
        <v>60</v>
      </c>
      <c r="AH92" s="245"/>
      <c r="AI92" s="245"/>
      <c r="AJ92" s="245"/>
      <c r="AK92" s="245"/>
      <c r="AL92" s="245"/>
      <c r="AM92" s="245"/>
      <c r="AN92" s="246" t="s">
        <v>61</v>
      </c>
      <c r="AO92" s="245"/>
      <c r="AP92" s="248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2">
        <f>ROUND(AG95,2)</f>
        <v>0</v>
      </c>
      <c r="AH94" s="252"/>
      <c r="AI94" s="252"/>
      <c r="AJ94" s="252"/>
      <c r="AK94" s="252"/>
      <c r="AL94" s="252"/>
      <c r="AM94" s="252"/>
      <c r="AN94" s="253">
        <f>SUM(AG94,AT94)</f>
        <v>0</v>
      </c>
      <c r="AO94" s="253"/>
      <c r="AP94" s="253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0" s="7" customFormat="1" ht="24.75" customHeight="1">
      <c r="A95" s="89" t="s">
        <v>80</v>
      </c>
      <c r="B95" s="90"/>
      <c r="C95" s="91"/>
      <c r="D95" s="251" t="s">
        <v>14</v>
      </c>
      <c r="E95" s="251"/>
      <c r="F95" s="251"/>
      <c r="G95" s="251"/>
      <c r="H95" s="251"/>
      <c r="I95" s="92"/>
      <c r="J95" s="251" t="s">
        <v>17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9">
        <f>'Pha_hl_n - Praha hl.n. - ...'!J28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93" t="s">
        <v>81</v>
      </c>
      <c r="AR95" s="94"/>
      <c r="AS95" s="95">
        <v>0</v>
      </c>
      <c r="AT95" s="96">
        <f>ROUND(SUM(AV95:AW95),2)</f>
        <v>0</v>
      </c>
      <c r="AU95" s="97">
        <f>'Pha_hl_n - Praha hl.n. - ...'!P120</f>
        <v>0</v>
      </c>
      <c r="AV95" s="96">
        <f>'Pha_hl_n - Praha hl.n. - ...'!J31</f>
        <v>0</v>
      </c>
      <c r="AW95" s="96">
        <f>'Pha_hl_n - Praha hl.n. - ...'!J32</f>
        <v>0</v>
      </c>
      <c r="AX95" s="96">
        <f>'Pha_hl_n - Praha hl.n. - ...'!J33</f>
        <v>0</v>
      </c>
      <c r="AY95" s="96">
        <f>'Pha_hl_n - Praha hl.n. - ...'!J34</f>
        <v>0</v>
      </c>
      <c r="AZ95" s="96">
        <f>'Pha_hl_n - Praha hl.n. - ...'!F31</f>
        <v>0</v>
      </c>
      <c r="BA95" s="96">
        <f>'Pha_hl_n - Praha hl.n. - ...'!F32</f>
        <v>0</v>
      </c>
      <c r="BB95" s="96">
        <f>'Pha_hl_n - Praha hl.n. - ...'!F33</f>
        <v>0</v>
      </c>
      <c r="BC95" s="96">
        <f>'Pha_hl_n - Praha hl.n. - ...'!F34</f>
        <v>0</v>
      </c>
      <c r="BD95" s="98">
        <f>'Pha_hl_n - Praha hl.n. - ...'!F35</f>
        <v>0</v>
      </c>
      <c r="BT95" s="99" t="s">
        <v>82</v>
      </c>
      <c r="BU95" s="99" t="s">
        <v>83</v>
      </c>
      <c r="BV95" s="99" t="s">
        <v>78</v>
      </c>
      <c r="BW95" s="99" t="s">
        <v>5</v>
      </c>
      <c r="BX95" s="99" t="s">
        <v>79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PklUd9Sj93oX3Prvx5j1iL/6zjIH9+nHeshZC1AYL2euamTPjB5KTwJQgGGV2fHpEmQiHCWwiioWuJEJaegsOQ==" saltValue="ZCYwB/irMUrAyWax080Rg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ha_hl_n - Praha hl.n. -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tabSelected="1" workbookViewId="0">
      <selection activeCell="E16" sqref="E16:H1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84</v>
      </c>
    </row>
    <row r="4" spans="1:46" s="1" customFormat="1" ht="24.95" customHeight="1">
      <c r="B4" s="17"/>
      <c r="D4" s="102" t="s">
        <v>85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55" t="s">
        <v>17</v>
      </c>
      <c r="F7" s="256"/>
      <c r="G7" s="256"/>
      <c r="H7" s="256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stavby'!AN8</f>
        <v>4. 5. 2022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57" t="str">
        <f>'Rekapitulace stavby'!E14</f>
        <v>Vyplň údaj</v>
      </c>
      <c r="F16" s="258"/>
      <c r="G16" s="258"/>
      <c r="H16" s="258"/>
      <c r="I16" s="104" t="s">
        <v>28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stavby'!E17="","",'Rekapitulace stavby'!E17)</f>
        <v xml:space="preserve"> </v>
      </c>
      <c r="F19" s="31"/>
      <c r="G19" s="31"/>
      <c r="H19" s="31"/>
      <c r="I19" s="104" t="s">
        <v>28</v>
      </c>
      <c r="J19" s="105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36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59" t="s">
        <v>1</v>
      </c>
      <c r="F25" s="259"/>
      <c r="G25" s="259"/>
      <c r="H25" s="259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37</v>
      </c>
      <c r="E28" s="31"/>
      <c r="F28" s="31"/>
      <c r="G28" s="31"/>
      <c r="H28" s="31"/>
      <c r="I28" s="31"/>
      <c r="J28" s="112">
        <f>ROUND(J120,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39</v>
      </c>
      <c r="G30" s="31"/>
      <c r="H30" s="31"/>
      <c r="I30" s="113" t="s">
        <v>38</v>
      </c>
      <c r="J30" s="113" t="s">
        <v>40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41</v>
      </c>
      <c r="E31" s="104" t="s">
        <v>42</v>
      </c>
      <c r="F31" s="115">
        <f>ROUND((SUM(BE120:BE145)),  2)</f>
        <v>0</v>
      </c>
      <c r="G31" s="31"/>
      <c r="H31" s="31"/>
      <c r="I31" s="116">
        <v>0.21</v>
      </c>
      <c r="J31" s="115">
        <f>ROUND(((SUM(BE120:BE145))*I31),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43</v>
      </c>
      <c r="F32" s="115">
        <f>ROUND((SUM(BF120:BF145)),  2)</f>
        <v>0</v>
      </c>
      <c r="G32" s="31"/>
      <c r="H32" s="31"/>
      <c r="I32" s="116">
        <v>0.15</v>
      </c>
      <c r="J32" s="115">
        <f>ROUND(((SUM(BF120:BF145))*I32),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44</v>
      </c>
      <c r="F33" s="115">
        <f>ROUND((SUM(BG120:BG145)),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15">
        <f>ROUND((SUM(BH120:BH145)),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15">
        <f>ROUND((SUM(BI120:BI145)),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47</v>
      </c>
      <c r="E37" s="119"/>
      <c r="F37" s="119"/>
      <c r="G37" s="120" t="s">
        <v>48</v>
      </c>
      <c r="H37" s="121" t="s">
        <v>49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50</v>
      </c>
      <c r="E50" s="125"/>
      <c r="F50" s="125"/>
      <c r="G50" s="124" t="s">
        <v>51</v>
      </c>
      <c r="H50" s="125"/>
      <c r="I50" s="125"/>
      <c r="J50" s="125"/>
      <c r="K50" s="125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26" t="s">
        <v>52</v>
      </c>
      <c r="E61" s="127"/>
      <c r="F61" s="128" t="s">
        <v>53</v>
      </c>
      <c r="G61" s="126" t="s">
        <v>52</v>
      </c>
      <c r="H61" s="127"/>
      <c r="I61" s="127"/>
      <c r="J61" s="129" t="s">
        <v>53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4" t="s">
        <v>54</v>
      </c>
      <c r="E65" s="130"/>
      <c r="F65" s="130"/>
      <c r="G65" s="124" t="s">
        <v>55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26" t="s">
        <v>52</v>
      </c>
      <c r="E76" s="127"/>
      <c r="F76" s="128" t="s">
        <v>53</v>
      </c>
      <c r="G76" s="126" t="s">
        <v>52</v>
      </c>
      <c r="H76" s="127"/>
      <c r="I76" s="127"/>
      <c r="J76" s="129" t="s">
        <v>53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33" t="str">
        <f>E7</f>
        <v>Praha hl.n. - výměna textilních požárních uzávěrů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žst. Praha hl.n.</v>
      </c>
      <c r="G87" s="33"/>
      <c r="H87" s="33"/>
      <c r="I87" s="26" t="s">
        <v>22</v>
      </c>
      <c r="J87" s="63" t="str">
        <f>IF(J10="","",J10)</f>
        <v>4. 5. 2022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87</v>
      </c>
      <c r="D92" s="136"/>
      <c r="E92" s="136"/>
      <c r="F92" s="136"/>
      <c r="G92" s="136"/>
      <c r="H92" s="136"/>
      <c r="I92" s="136"/>
      <c r="J92" s="137" t="s">
        <v>88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89</v>
      </c>
      <c r="D94" s="33"/>
      <c r="E94" s="33"/>
      <c r="F94" s="33"/>
      <c r="G94" s="33"/>
      <c r="H94" s="33"/>
      <c r="I94" s="33"/>
      <c r="J94" s="81">
        <f>J120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90</v>
      </c>
    </row>
    <row r="95" spans="1:47" s="9" customFormat="1" ht="24.95" customHeight="1">
      <c r="B95" s="139"/>
      <c r="C95" s="140"/>
      <c r="D95" s="141" t="s">
        <v>91</v>
      </c>
      <c r="E95" s="142"/>
      <c r="F95" s="142"/>
      <c r="G95" s="142"/>
      <c r="H95" s="142"/>
      <c r="I95" s="142"/>
      <c r="J95" s="143">
        <f>J121</f>
        <v>0</v>
      </c>
      <c r="K95" s="140"/>
      <c r="L95" s="144"/>
    </row>
    <row r="96" spans="1:47" s="9" customFormat="1" ht="24.95" customHeight="1">
      <c r="B96" s="139"/>
      <c r="C96" s="140"/>
      <c r="D96" s="141" t="s">
        <v>92</v>
      </c>
      <c r="E96" s="142"/>
      <c r="F96" s="142"/>
      <c r="G96" s="142"/>
      <c r="H96" s="142"/>
      <c r="I96" s="142"/>
      <c r="J96" s="143">
        <f>J123</f>
        <v>0</v>
      </c>
      <c r="K96" s="140"/>
      <c r="L96" s="144"/>
    </row>
    <row r="97" spans="1:31" s="9" customFormat="1" ht="24.95" customHeight="1">
      <c r="B97" s="139"/>
      <c r="C97" s="140"/>
      <c r="D97" s="141" t="s">
        <v>93</v>
      </c>
      <c r="E97" s="142"/>
      <c r="F97" s="142"/>
      <c r="G97" s="142"/>
      <c r="H97" s="142"/>
      <c r="I97" s="142"/>
      <c r="J97" s="143">
        <f>J126</f>
        <v>0</v>
      </c>
      <c r="K97" s="140"/>
      <c r="L97" s="144"/>
    </row>
    <row r="98" spans="1:31" s="10" customFormat="1" ht="19.899999999999999" customHeight="1">
      <c r="B98" s="145"/>
      <c r="C98" s="146"/>
      <c r="D98" s="147" t="s">
        <v>94</v>
      </c>
      <c r="E98" s="148"/>
      <c r="F98" s="148"/>
      <c r="G98" s="148"/>
      <c r="H98" s="148"/>
      <c r="I98" s="148"/>
      <c r="J98" s="149">
        <f>J127</f>
        <v>0</v>
      </c>
      <c r="K98" s="146"/>
      <c r="L98" s="150"/>
    </row>
    <row r="99" spans="1:31" s="9" customFormat="1" ht="24.95" customHeight="1">
      <c r="B99" s="139"/>
      <c r="C99" s="140"/>
      <c r="D99" s="141" t="s">
        <v>95</v>
      </c>
      <c r="E99" s="142"/>
      <c r="F99" s="142"/>
      <c r="G99" s="142"/>
      <c r="H99" s="142"/>
      <c r="I99" s="142"/>
      <c r="J99" s="143">
        <f>J136</f>
        <v>0</v>
      </c>
      <c r="K99" s="140"/>
      <c r="L99" s="144"/>
    </row>
    <row r="100" spans="1:31" s="10" customFormat="1" ht="19.899999999999999" customHeight="1">
      <c r="B100" s="145"/>
      <c r="C100" s="146"/>
      <c r="D100" s="147" t="s">
        <v>96</v>
      </c>
      <c r="E100" s="148"/>
      <c r="F100" s="148"/>
      <c r="G100" s="148"/>
      <c r="H100" s="148"/>
      <c r="I100" s="148"/>
      <c r="J100" s="149">
        <f>J137</f>
        <v>0</v>
      </c>
      <c r="K100" s="146"/>
      <c r="L100" s="150"/>
    </row>
    <row r="101" spans="1:31" s="10" customFormat="1" ht="19.899999999999999" customHeight="1">
      <c r="B101" s="145"/>
      <c r="C101" s="146"/>
      <c r="D101" s="147" t="s">
        <v>97</v>
      </c>
      <c r="E101" s="148"/>
      <c r="F101" s="148"/>
      <c r="G101" s="148"/>
      <c r="H101" s="148"/>
      <c r="I101" s="148"/>
      <c r="J101" s="149">
        <f>J140</f>
        <v>0</v>
      </c>
      <c r="K101" s="146"/>
      <c r="L101" s="150"/>
    </row>
    <row r="102" spans="1:31" s="10" customFormat="1" ht="19.899999999999999" customHeight="1">
      <c r="B102" s="145"/>
      <c r="C102" s="146"/>
      <c r="D102" s="147" t="s">
        <v>98</v>
      </c>
      <c r="E102" s="148"/>
      <c r="F102" s="148"/>
      <c r="G102" s="148"/>
      <c r="H102" s="148"/>
      <c r="I102" s="148"/>
      <c r="J102" s="149">
        <f>J143</f>
        <v>0</v>
      </c>
      <c r="K102" s="146"/>
      <c r="L102" s="150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99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33" t="str">
        <f>E7</f>
        <v>Praha hl.n. - výměna textilních požárních uzávěrů</v>
      </c>
      <c r="F112" s="260"/>
      <c r="G112" s="260"/>
      <c r="H112" s="260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F10</f>
        <v>žst. Praha hl.n.</v>
      </c>
      <c r="G114" s="33"/>
      <c r="H114" s="33"/>
      <c r="I114" s="26" t="s">
        <v>22</v>
      </c>
      <c r="J114" s="63" t="str">
        <f>IF(J10="","",J10)</f>
        <v>4. 5. 2022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E13</f>
        <v>Správa železnic, státní organizace</v>
      </c>
      <c r="G116" s="33"/>
      <c r="H116" s="33"/>
      <c r="I116" s="26" t="s">
        <v>32</v>
      </c>
      <c r="J116" s="29" t="str">
        <f>E19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30</v>
      </c>
      <c r="D117" s="33"/>
      <c r="E117" s="33"/>
      <c r="F117" s="24" t="str">
        <f>IF(E16="","",E16)</f>
        <v>Vyplň údaj</v>
      </c>
      <c r="G117" s="33"/>
      <c r="H117" s="33"/>
      <c r="I117" s="26" t="s">
        <v>35</v>
      </c>
      <c r="J117" s="29">
        <f>E22</f>
        <v>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1"/>
      <c r="B119" s="152"/>
      <c r="C119" s="153" t="s">
        <v>100</v>
      </c>
      <c r="D119" s="154" t="s">
        <v>62</v>
      </c>
      <c r="E119" s="154" t="s">
        <v>58</v>
      </c>
      <c r="F119" s="154" t="s">
        <v>59</v>
      </c>
      <c r="G119" s="154" t="s">
        <v>101</v>
      </c>
      <c r="H119" s="154" t="s">
        <v>102</v>
      </c>
      <c r="I119" s="154" t="s">
        <v>103</v>
      </c>
      <c r="J119" s="155" t="s">
        <v>88</v>
      </c>
      <c r="K119" s="156" t="s">
        <v>104</v>
      </c>
      <c r="L119" s="157"/>
      <c r="M119" s="72" t="s">
        <v>1</v>
      </c>
      <c r="N119" s="73" t="s">
        <v>41</v>
      </c>
      <c r="O119" s="73" t="s">
        <v>105</v>
      </c>
      <c r="P119" s="73" t="s">
        <v>106</v>
      </c>
      <c r="Q119" s="73" t="s">
        <v>107</v>
      </c>
      <c r="R119" s="73" t="s">
        <v>108</v>
      </c>
      <c r="S119" s="73" t="s">
        <v>109</v>
      </c>
      <c r="T119" s="74" t="s">
        <v>110</v>
      </c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</row>
    <row r="120" spans="1:65" s="2" customFormat="1" ht="22.9" customHeight="1">
      <c r="A120" s="31"/>
      <c r="B120" s="32"/>
      <c r="C120" s="79" t="s">
        <v>111</v>
      </c>
      <c r="D120" s="33"/>
      <c r="E120" s="33"/>
      <c r="F120" s="33"/>
      <c r="G120" s="33"/>
      <c r="H120" s="33"/>
      <c r="I120" s="33"/>
      <c r="J120" s="158">
        <f>BK120</f>
        <v>0</v>
      </c>
      <c r="K120" s="33"/>
      <c r="L120" s="36"/>
      <c r="M120" s="75"/>
      <c r="N120" s="159"/>
      <c r="O120" s="76"/>
      <c r="P120" s="160">
        <f>P121+P123+P126+P136</f>
        <v>0</v>
      </c>
      <c r="Q120" s="76"/>
      <c r="R120" s="160">
        <f>R121+R123+R126+R136</f>
        <v>0.11</v>
      </c>
      <c r="S120" s="76"/>
      <c r="T120" s="161">
        <f>T121+T123+T126+T136</f>
        <v>0.09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90</v>
      </c>
      <c r="BK120" s="162">
        <f>BK121+BK123+BK126+BK136</f>
        <v>0</v>
      </c>
    </row>
    <row r="121" spans="1:65" s="12" customFormat="1" ht="25.9" customHeight="1">
      <c r="B121" s="163"/>
      <c r="C121" s="164"/>
      <c r="D121" s="165" t="s">
        <v>76</v>
      </c>
      <c r="E121" s="166" t="s">
        <v>112</v>
      </c>
      <c r="F121" s="166" t="s">
        <v>113</v>
      </c>
      <c r="G121" s="164"/>
      <c r="H121" s="164"/>
      <c r="I121" s="167"/>
      <c r="J121" s="168">
        <f>BK121</f>
        <v>0</v>
      </c>
      <c r="K121" s="164"/>
      <c r="L121" s="169"/>
      <c r="M121" s="170"/>
      <c r="N121" s="171"/>
      <c r="O121" s="171"/>
      <c r="P121" s="172">
        <f>P122</f>
        <v>0</v>
      </c>
      <c r="Q121" s="171"/>
      <c r="R121" s="172">
        <f>R122</f>
        <v>0</v>
      </c>
      <c r="S121" s="171"/>
      <c r="T121" s="173">
        <f>T122</f>
        <v>0</v>
      </c>
      <c r="AR121" s="174" t="s">
        <v>82</v>
      </c>
      <c r="AT121" s="175" t="s">
        <v>76</v>
      </c>
      <c r="AU121" s="175" t="s">
        <v>77</v>
      </c>
      <c r="AY121" s="174" t="s">
        <v>114</v>
      </c>
      <c r="BK121" s="176">
        <f>BK122</f>
        <v>0</v>
      </c>
    </row>
    <row r="122" spans="1:65" s="2" customFormat="1" ht="16.5" customHeight="1">
      <c r="A122" s="31"/>
      <c r="B122" s="32"/>
      <c r="C122" s="177" t="s">
        <v>82</v>
      </c>
      <c r="D122" s="177" t="s">
        <v>115</v>
      </c>
      <c r="E122" s="178" t="s">
        <v>116</v>
      </c>
      <c r="F122" s="179" t="s">
        <v>117</v>
      </c>
      <c r="G122" s="180" t="s">
        <v>118</v>
      </c>
      <c r="H122" s="181">
        <v>1</v>
      </c>
      <c r="I122" s="182"/>
      <c r="J122" s="183">
        <f>ROUND(I122*H122,2)</f>
        <v>0</v>
      </c>
      <c r="K122" s="184"/>
      <c r="L122" s="36"/>
      <c r="M122" s="185" t="s">
        <v>1</v>
      </c>
      <c r="N122" s="186" t="s">
        <v>42</v>
      </c>
      <c r="O122" s="68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9" t="s">
        <v>119</v>
      </c>
      <c r="AT122" s="189" t="s">
        <v>115</v>
      </c>
      <c r="AU122" s="189" t="s">
        <v>82</v>
      </c>
      <c r="AY122" s="14" t="s">
        <v>114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4" t="s">
        <v>82</v>
      </c>
      <c r="BK122" s="190">
        <f>ROUND(I122*H122,2)</f>
        <v>0</v>
      </c>
      <c r="BL122" s="14" t="s">
        <v>119</v>
      </c>
      <c r="BM122" s="189" t="s">
        <v>120</v>
      </c>
    </row>
    <row r="123" spans="1:65" s="12" customFormat="1" ht="25.9" customHeight="1">
      <c r="B123" s="163"/>
      <c r="C123" s="164"/>
      <c r="D123" s="165" t="s">
        <v>76</v>
      </c>
      <c r="E123" s="166" t="s">
        <v>121</v>
      </c>
      <c r="F123" s="166" t="s">
        <v>122</v>
      </c>
      <c r="G123" s="164"/>
      <c r="H123" s="164"/>
      <c r="I123" s="167"/>
      <c r="J123" s="168">
        <f>BK123</f>
        <v>0</v>
      </c>
      <c r="K123" s="164"/>
      <c r="L123" s="169"/>
      <c r="M123" s="170"/>
      <c r="N123" s="171"/>
      <c r="O123" s="171"/>
      <c r="P123" s="172">
        <f>SUM(P124:P125)</f>
        <v>0</v>
      </c>
      <c r="Q123" s="171"/>
      <c r="R123" s="172">
        <f>SUM(R124:R125)</f>
        <v>0</v>
      </c>
      <c r="S123" s="171"/>
      <c r="T123" s="173">
        <f>SUM(T124:T125)</f>
        <v>0</v>
      </c>
      <c r="AR123" s="174" t="s">
        <v>82</v>
      </c>
      <c r="AT123" s="175" t="s">
        <v>76</v>
      </c>
      <c r="AU123" s="175" t="s">
        <v>77</v>
      </c>
      <c r="AY123" s="174" t="s">
        <v>114</v>
      </c>
      <c r="BK123" s="176">
        <f>SUM(BK124:BK125)</f>
        <v>0</v>
      </c>
    </row>
    <row r="124" spans="1:65" s="2" customFormat="1" ht="49.15" customHeight="1">
      <c r="A124" s="31"/>
      <c r="B124" s="32"/>
      <c r="C124" s="177" t="s">
        <v>84</v>
      </c>
      <c r="D124" s="177" t="s">
        <v>115</v>
      </c>
      <c r="E124" s="178" t="s">
        <v>123</v>
      </c>
      <c r="F124" s="179" t="s">
        <v>124</v>
      </c>
      <c r="G124" s="180" t="s">
        <v>118</v>
      </c>
      <c r="H124" s="181">
        <v>1</v>
      </c>
      <c r="I124" s="182"/>
      <c r="J124" s="183">
        <f>ROUND(I124*H124,2)</f>
        <v>0</v>
      </c>
      <c r="K124" s="184"/>
      <c r="L124" s="36"/>
      <c r="M124" s="185" t="s">
        <v>1</v>
      </c>
      <c r="N124" s="186" t="s">
        <v>42</v>
      </c>
      <c r="O124" s="68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9" t="s">
        <v>125</v>
      </c>
      <c r="AT124" s="189" t="s">
        <v>115</v>
      </c>
      <c r="AU124" s="189" t="s">
        <v>82</v>
      </c>
      <c r="AY124" s="14" t="s">
        <v>114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4" t="s">
        <v>82</v>
      </c>
      <c r="BK124" s="190">
        <f>ROUND(I124*H124,2)</f>
        <v>0</v>
      </c>
      <c r="BL124" s="14" t="s">
        <v>125</v>
      </c>
      <c r="BM124" s="189" t="s">
        <v>126</v>
      </c>
    </row>
    <row r="125" spans="1:65" s="2" customFormat="1" ht="49.15" customHeight="1">
      <c r="A125" s="31"/>
      <c r="B125" s="32"/>
      <c r="C125" s="177" t="s">
        <v>127</v>
      </c>
      <c r="D125" s="177" t="s">
        <v>115</v>
      </c>
      <c r="E125" s="178" t="s">
        <v>128</v>
      </c>
      <c r="F125" s="179" t="s">
        <v>129</v>
      </c>
      <c r="G125" s="180" t="s">
        <v>118</v>
      </c>
      <c r="H125" s="181">
        <v>1</v>
      </c>
      <c r="I125" s="182"/>
      <c r="J125" s="183">
        <f>ROUND(I125*H125,2)</f>
        <v>0</v>
      </c>
      <c r="K125" s="184"/>
      <c r="L125" s="36"/>
      <c r="M125" s="185" t="s">
        <v>1</v>
      </c>
      <c r="N125" s="186" t="s">
        <v>42</v>
      </c>
      <c r="O125" s="68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9" t="s">
        <v>125</v>
      </c>
      <c r="AT125" s="189" t="s">
        <v>115</v>
      </c>
      <c r="AU125" s="189" t="s">
        <v>82</v>
      </c>
      <c r="AY125" s="14" t="s">
        <v>114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4" t="s">
        <v>82</v>
      </c>
      <c r="BK125" s="190">
        <f>ROUND(I125*H125,2)</f>
        <v>0</v>
      </c>
      <c r="BL125" s="14" t="s">
        <v>125</v>
      </c>
      <c r="BM125" s="189" t="s">
        <v>130</v>
      </c>
    </row>
    <row r="126" spans="1:65" s="12" customFormat="1" ht="25.9" customHeight="1">
      <c r="B126" s="163"/>
      <c r="C126" s="164"/>
      <c r="D126" s="165" t="s">
        <v>76</v>
      </c>
      <c r="E126" s="166" t="s">
        <v>131</v>
      </c>
      <c r="F126" s="166" t="s">
        <v>132</v>
      </c>
      <c r="G126" s="164"/>
      <c r="H126" s="164"/>
      <c r="I126" s="167"/>
      <c r="J126" s="168">
        <f>BK126</f>
        <v>0</v>
      </c>
      <c r="K126" s="164"/>
      <c r="L126" s="169"/>
      <c r="M126" s="170"/>
      <c r="N126" s="171"/>
      <c r="O126" s="171"/>
      <c r="P126" s="172">
        <f>P127</f>
        <v>0</v>
      </c>
      <c r="Q126" s="171"/>
      <c r="R126" s="172">
        <f>R127</f>
        <v>0.11</v>
      </c>
      <c r="S126" s="171"/>
      <c r="T126" s="173">
        <f>T127</f>
        <v>0.09</v>
      </c>
      <c r="AR126" s="174" t="s">
        <v>84</v>
      </c>
      <c r="AT126" s="175" t="s">
        <v>76</v>
      </c>
      <c r="AU126" s="175" t="s">
        <v>77</v>
      </c>
      <c r="AY126" s="174" t="s">
        <v>114</v>
      </c>
      <c r="BK126" s="176">
        <f>BK127</f>
        <v>0</v>
      </c>
    </row>
    <row r="127" spans="1:65" s="12" customFormat="1" ht="22.9" customHeight="1">
      <c r="B127" s="163"/>
      <c r="C127" s="164"/>
      <c r="D127" s="165" t="s">
        <v>76</v>
      </c>
      <c r="E127" s="191" t="s">
        <v>133</v>
      </c>
      <c r="F127" s="191" t="s">
        <v>134</v>
      </c>
      <c r="G127" s="164"/>
      <c r="H127" s="164"/>
      <c r="I127" s="167"/>
      <c r="J127" s="192">
        <f>BK127</f>
        <v>0</v>
      </c>
      <c r="K127" s="164"/>
      <c r="L127" s="169"/>
      <c r="M127" s="170"/>
      <c r="N127" s="171"/>
      <c r="O127" s="171"/>
      <c r="P127" s="172">
        <f>SUM(P128:P135)</f>
        <v>0</v>
      </c>
      <c r="Q127" s="171"/>
      <c r="R127" s="172">
        <f>SUM(R128:R135)</f>
        <v>0.11</v>
      </c>
      <c r="S127" s="171"/>
      <c r="T127" s="173">
        <f>SUM(T128:T135)</f>
        <v>0.09</v>
      </c>
      <c r="AR127" s="174" t="s">
        <v>84</v>
      </c>
      <c r="AT127" s="175" t="s">
        <v>76</v>
      </c>
      <c r="AU127" s="175" t="s">
        <v>82</v>
      </c>
      <c r="AY127" s="174" t="s">
        <v>114</v>
      </c>
      <c r="BK127" s="176">
        <f>SUM(BK128:BK135)</f>
        <v>0</v>
      </c>
    </row>
    <row r="128" spans="1:65" s="2" customFormat="1" ht="37.9" customHeight="1">
      <c r="A128" s="31"/>
      <c r="B128" s="32"/>
      <c r="C128" s="177" t="s">
        <v>135</v>
      </c>
      <c r="D128" s="177" t="s">
        <v>115</v>
      </c>
      <c r="E128" s="178" t="s">
        <v>136</v>
      </c>
      <c r="F128" s="179" t="s">
        <v>137</v>
      </c>
      <c r="G128" s="180" t="s">
        <v>138</v>
      </c>
      <c r="H128" s="181">
        <v>2</v>
      </c>
      <c r="I128" s="182"/>
      <c r="J128" s="183">
        <f>ROUND(I128*H128,2)</f>
        <v>0</v>
      </c>
      <c r="K128" s="184"/>
      <c r="L128" s="36"/>
      <c r="M128" s="185" t="s">
        <v>1</v>
      </c>
      <c r="N128" s="186" t="s">
        <v>42</v>
      </c>
      <c r="O128" s="68"/>
      <c r="P128" s="187">
        <f>O128*H128</f>
        <v>0</v>
      </c>
      <c r="Q128" s="187">
        <v>0</v>
      </c>
      <c r="R128" s="187">
        <f>Q128*H128</f>
        <v>0</v>
      </c>
      <c r="S128" s="187">
        <v>4.4999999999999998E-2</v>
      </c>
      <c r="T128" s="188">
        <f>S128*H128</f>
        <v>0.09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9" t="s">
        <v>139</v>
      </c>
      <c r="AT128" s="189" t="s">
        <v>115</v>
      </c>
      <c r="AU128" s="189" t="s">
        <v>84</v>
      </c>
      <c r="AY128" s="14" t="s">
        <v>114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4" t="s">
        <v>82</v>
      </c>
      <c r="BK128" s="190">
        <f>ROUND(I128*H128,2)</f>
        <v>0</v>
      </c>
      <c r="BL128" s="14" t="s">
        <v>139</v>
      </c>
      <c r="BM128" s="189" t="s">
        <v>140</v>
      </c>
    </row>
    <row r="129" spans="1:65" s="2" customFormat="1" ht="29.25">
      <c r="A129" s="31"/>
      <c r="B129" s="32"/>
      <c r="C129" s="33"/>
      <c r="D129" s="193" t="s">
        <v>141</v>
      </c>
      <c r="E129" s="33"/>
      <c r="F129" s="194" t="s">
        <v>142</v>
      </c>
      <c r="G129" s="33"/>
      <c r="H129" s="33"/>
      <c r="I129" s="195"/>
      <c r="J129" s="33"/>
      <c r="K129" s="33"/>
      <c r="L129" s="36"/>
      <c r="M129" s="196"/>
      <c r="N129" s="197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141</v>
      </c>
      <c r="AU129" s="14" t="s">
        <v>84</v>
      </c>
    </row>
    <row r="130" spans="1:65" s="2" customFormat="1" ht="24.2" customHeight="1">
      <c r="A130" s="31"/>
      <c r="B130" s="32"/>
      <c r="C130" s="177" t="s">
        <v>143</v>
      </c>
      <c r="D130" s="177" t="s">
        <v>115</v>
      </c>
      <c r="E130" s="178" t="s">
        <v>144</v>
      </c>
      <c r="F130" s="179" t="s">
        <v>145</v>
      </c>
      <c r="G130" s="180" t="s">
        <v>138</v>
      </c>
      <c r="H130" s="181">
        <v>2</v>
      </c>
      <c r="I130" s="182"/>
      <c r="J130" s="183">
        <f>ROUND(I130*H130,2)</f>
        <v>0</v>
      </c>
      <c r="K130" s="184"/>
      <c r="L130" s="36"/>
      <c r="M130" s="185" t="s">
        <v>1</v>
      </c>
      <c r="N130" s="186" t="s">
        <v>42</v>
      </c>
      <c r="O130" s="68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9" t="s">
        <v>139</v>
      </c>
      <c r="AT130" s="189" t="s">
        <v>115</v>
      </c>
      <c r="AU130" s="189" t="s">
        <v>84</v>
      </c>
      <c r="AY130" s="14" t="s">
        <v>114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4" t="s">
        <v>82</v>
      </c>
      <c r="BK130" s="190">
        <f>ROUND(I130*H130,2)</f>
        <v>0</v>
      </c>
      <c r="BL130" s="14" t="s">
        <v>139</v>
      </c>
      <c r="BM130" s="189" t="s">
        <v>146</v>
      </c>
    </row>
    <row r="131" spans="1:65" s="2" customFormat="1" ht="78">
      <c r="A131" s="31"/>
      <c r="B131" s="32"/>
      <c r="C131" s="33"/>
      <c r="D131" s="193" t="s">
        <v>141</v>
      </c>
      <c r="E131" s="33"/>
      <c r="F131" s="194" t="s">
        <v>147</v>
      </c>
      <c r="G131" s="33"/>
      <c r="H131" s="33"/>
      <c r="I131" s="195"/>
      <c r="J131" s="33"/>
      <c r="K131" s="33"/>
      <c r="L131" s="36"/>
      <c r="M131" s="196"/>
      <c r="N131" s="197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141</v>
      </c>
      <c r="AU131" s="14" t="s">
        <v>84</v>
      </c>
    </row>
    <row r="132" spans="1:65" s="2" customFormat="1" ht="24.2" customHeight="1">
      <c r="A132" s="31"/>
      <c r="B132" s="32"/>
      <c r="C132" s="198" t="s">
        <v>148</v>
      </c>
      <c r="D132" s="198" t="s">
        <v>149</v>
      </c>
      <c r="E132" s="199" t="s">
        <v>150</v>
      </c>
      <c r="F132" s="200" t="s">
        <v>151</v>
      </c>
      <c r="G132" s="201" t="s">
        <v>138</v>
      </c>
      <c r="H132" s="202">
        <v>2</v>
      </c>
      <c r="I132" s="203"/>
      <c r="J132" s="204">
        <f>ROUND(I132*H132,2)</f>
        <v>0</v>
      </c>
      <c r="K132" s="205"/>
      <c r="L132" s="206"/>
      <c r="M132" s="207" t="s">
        <v>1</v>
      </c>
      <c r="N132" s="208" t="s">
        <v>42</v>
      </c>
      <c r="O132" s="68"/>
      <c r="P132" s="187">
        <f>O132*H132</f>
        <v>0</v>
      </c>
      <c r="Q132" s="187">
        <v>5.5E-2</v>
      </c>
      <c r="R132" s="187">
        <f>Q132*H132</f>
        <v>0.11</v>
      </c>
      <c r="S132" s="187">
        <v>0</v>
      </c>
      <c r="T132" s="18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9" t="s">
        <v>152</v>
      </c>
      <c r="AT132" s="189" t="s">
        <v>149</v>
      </c>
      <c r="AU132" s="189" t="s">
        <v>84</v>
      </c>
      <c r="AY132" s="14" t="s">
        <v>114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4" t="s">
        <v>82</v>
      </c>
      <c r="BK132" s="190">
        <f>ROUND(I132*H132,2)</f>
        <v>0</v>
      </c>
      <c r="BL132" s="14" t="s">
        <v>139</v>
      </c>
      <c r="BM132" s="189" t="s">
        <v>153</v>
      </c>
    </row>
    <row r="133" spans="1:65" s="2" customFormat="1" ht="87.75">
      <c r="A133" s="31"/>
      <c r="B133" s="32"/>
      <c r="C133" s="33"/>
      <c r="D133" s="193" t="s">
        <v>141</v>
      </c>
      <c r="E133" s="33"/>
      <c r="F133" s="194" t="s">
        <v>154</v>
      </c>
      <c r="G133" s="33"/>
      <c r="H133" s="33"/>
      <c r="I133" s="195"/>
      <c r="J133" s="33"/>
      <c r="K133" s="33"/>
      <c r="L133" s="36"/>
      <c r="M133" s="196"/>
      <c r="N133" s="197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141</v>
      </c>
      <c r="AU133" s="14" t="s">
        <v>84</v>
      </c>
    </row>
    <row r="134" spans="1:65" s="2" customFormat="1" ht="24.2" customHeight="1">
      <c r="A134" s="31"/>
      <c r="B134" s="32"/>
      <c r="C134" s="177" t="s">
        <v>155</v>
      </c>
      <c r="D134" s="177" t="s">
        <v>115</v>
      </c>
      <c r="E134" s="178" t="s">
        <v>156</v>
      </c>
      <c r="F134" s="179" t="s">
        <v>157</v>
      </c>
      <c r="G134" s="180" t="s">
        <v>158</v>
      </c>
      <c r="H134" s="209"/>
      <c r="I134" s="182"/>
      <c r="J134" s="183">
        <f>ROUND(I134*H134,2)</f>
        <v>0</v>
      </c>
      <c r="K134" s="184"/>
      <c r="L134" s="36"/>
      <c r="M134" s="185" t="s">
        <v>1</v>
      </c>
      <c r="N134" s="186" t="s">
        <v>42</v>
      </c>
      <c r="O134" s="6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9" t="s">
        <v>139</v>
      </c>
      <c r="AT134" s="189" t="s">
        <v>115</v>
      </c>
      <c r="AU134" s="189" t="s">
        <v>84</v>
      </c>
      <c r="AY134" s="14" t="s">
        <v>114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4" t="s">
        <v>82</v>
      </c>
      <c r="BK134" s="190">
        <f>ROUND(I134*H134,2)</f>
        <v>0</v>
      </c>
      <c r="BL134" s="14" t="s">
        <v>139</v>
      </c>
      <c r="BM134" s="189" t="s">
        <v>159</v>
      </c>
    </row>
    <row r="135" spans="1:65" s="2" customFormat="1" ht="24.2" customHeight="1">
      <c r="A135" s="31"/>
      <c r="B135" s="32"/>
      <c r="C135" s="177" t="s">
        <v>116</v>
      </c>
      <c r="D135" s="177" t="s">
        <v>115</v>
      </c>
      <c r="E135" s="178" t="s">
        <v>160</v>
      </c>
      <c r="F135" s="179" t="s">
        <v>161</v>
      </c>
      <c r="G135" s="180" t="s">
        <v>158</v>
      </c>
      <c r="H135" s="209"/>
      <c r="I135" s="182"/>
      <c r="J135" s="183">
        <f>ROUND(I135*H135,2)</f>
        <v>0</v>
      </c>
      <c r="K135" s="184"/>
      <c r="L135" s="36"/>
      <c r="M135" s="185" t="s">
        <v>1</v>
      </c>
      <c r="N135" s="186" t="s">
        <v>42</v>
      </c>
      <c r="O135" s="6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9" t="s">
        <v>139</v>
      </c>
      <c r="AT135" s="189" t="s">
        <v>115</v>
      </c>
      <c r="AU135" s="189" t="s">
        <v>84</v>
      </c>
      <c r="AY135" s="14" t="s">
        <v>114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4" t="s">
        <v>82</v>
      </c>
      <c r="BK135" s="190">
        <f>ROUND(I135*H135,2)</f>
        <v>0</v>
      </c>
      <c r="BL135" s="14" t="s">
        <v>139</v>
      </c>
      <c r="BM135" s="189" t="s">
        <v>162</v>
      </c>
    </row>
    <row r="136" spans="1:65" s="12" customFormat="1" ht="25.9" customHeight="1">
      <c r="B136" s="163"/>
      <c r="C136" s="164"/>
      <c r="D136" s="165" t="s">
        <v>76</v>
      </c>
      <c r="E136" s="166" t="s">
        <v>163</v>
      </c>
      <c r="F136" s="166" t="s">
        <v>164</v>
      </c>
      <c r="G136" s="164"/>
      <c r="H136" s="164"/>
      <c r="I136" s="167"/>
      <c r="J136" s="168">
        <f>BK136</f>
        <v>0</v>
      </c>
      <c r="K136" s="164"/>
      <c r="L136" s="169"/>
      <c r="M136" s="170"/>
      <c r="N136" s="171"/>
      <c r="O136" s="171"/>
      <c r="P136" s="172">
        <f>P137+P140+P143</f>
        <v>0</v>
      </c>
      <c r="Q136" s="171"/>
      <c r="R136" s="172">
        <f>R137+R140+R143</f>
        <v>0</v>
      </c>
      <c r="S136" s="171"/>
      <c r="T136" s="173">
        <f>T137+T140+T143</f>
        <v>0</v>
      </c>
      <c r="AR136" s="174" t="s">
        <v>143</v>
      </c>
      <c r="AT136" s="175" t="s">
        <v>76</v>
      </c>
      <c r="AU136" s="175" t="s">
        <v>77</v>
      </c>
      <c r="AY136" s="174" t="s">
        <v>114</v>
      </c>
      <c r="BK136" s="176">
        <f>BK137+BK140+BK143</f>
        <v>0</v>
      </c>
    </row>
    <row r="137" spans="1:65" s="12" customFormat="1" ht="22.9" customHeight="1">
      <c r="B137" s="163"/>
      <c r="C137" s="164"/>
      <c r="D137" s="165" t="s">
        <v>76</v>
      </c>
      <c r="E137" s="191" t="s">
        <v>165</v>
      </c>
      <c r="F137" s="191" t="s">
        <v>166</v>
      </c>
      <c r="G137" s="164"/>
      <c r="H137" s="164"/>
      <c r="I137" s="167"/>
      <c r="J137" s="192">
        <f>BK137</f>
        <v>0</v>
      </c>
      <c r="K137" s="164"/>
      <c r="L137" s="169"/>
      <c r="M137" s="170"/>
      <c r="N137" s="171"/>
      <c r="O137" s="171"/>
      <c r="P137" s="172">
        <f>SUM(P138:P139)</f>
        <v>0</v>
      </c>
      <c r="Q137" s="171"/>
      <c r="R137" s="172">
        <f>SUM(R138:R139)</f>
        <v>0</v>
      </c>
      <c r="S137" s="171"/>
      <c r="T137" s="173">
        <f>SUM(T138:T139)</f>
        <v>0</v>
      </c>
      <c r="AR137" s="174" t="s">
        <v>143</v>
      </c>
      <c r="AT137" s="175" t="s">
        <v>76</v>
      </c>
      <c r="AU137" s="175" t="s">
        <v>82</v>
      </c>
      <c r="AY137" s="174" t="s">
        <v>114</v>
      </c>
      <c r="BK137" s="176">
        <f>SUM(BK138:BK139)</f>
        <v>0</v>
      </c>
    </row>
    <row r="138" spans="1:65" s="2" customFormat="1" ht="16.5" customHeight="1">
      <c r="A138" s="31"/>
      <c r="B138" s="32"/>
      <c r="C138" s="177" t="s">
        <v>167</v>
      </c>
      <c r="D138" s="177" t="s">
        <v>115</v>
      </c>
      <c r="E138" s="178" t="s">
        <v>168</v>
      </c>
      <c r="F138" s="179" t="s">
        <v>166</v>
      </c>
      <c r="G138" s="180" t="s">
        <v>169</v>
      </c>
      <c r="H138" s="181">
        <v>1</v>
      </c>
      <c r="I138" s="182"/>
      <c r="J138" s="183">
        <f>ROUND(I138*H138,2)</f>
        <v>0</v>
      </c>
      <c r="K138" s="184"/>
      <c r="L138" s="36"/>
      <c r="M138" s="185" t="s">
        <v>1</v>
      </c>
      <c r="N138" s="186" t="s">
        <v>42</v>
      </c>
      <c r="O138" s="6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9" t="s">
        <v>170</v>
      </c>
      <c r="AT138" s="189" t="s">
        <v>115</v>
      </c>
      <c r="AU138" s="189" t="s">
        <v>84</v>
      </c>
      <c r="AY138" s="14" t="s">
        <v>114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0</v>
      </c>
      <c r="BL138" s="14" t="s">
        <v>170</v>
      </c>
      <c r="BM138" s="189" t="s">
        <v>171</v>
      </c>
    </row>
    <row r="139" spans="1:65" s="2" customFormat="1" ht="48.75">
      <c r="A139" s="31"/>
      <c r="B139" s="32"/>
      <c r="C139" s="33"/>
      <c r="D139" s="193" t="s">
        <v>141</v>
      </c>
      <c r="E139" s="33"/>
      <c r="F139" s="194" t="s">
        <v>172</v>
      </c>
      <c r="G139" s="33"/>
      <c r="H139" s="33"/>
      <c r="I139" s="195"/>
      <c r="J139" s="33"/>
      <c r="K139" s="33"/>
      <c r="L139" s="36"/>
      <c r="M139" s="196"/>
      <c r="N139" s="197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141</v>
      </c>
      <c r="AU139" s="14" t="s">
        <v>84</v>
      </c>
    </row>
    <row r="140" spans="1:65" s="12" customFormat="1" ht="22.9" customHeight="1">
      <c r="B140" s="163"/>
      <c r="C140" s="164"/>
      <c r="D140" s="165" t="s">
        <v>76</v>
      </c>
      <c r="E140" s="191" t="s">
        <v>173</v>
      </c>
      <c r="F140" s="191" t="s">
        <v>174</v>
      </c>
      <c r="G140" s="164"/>
      <c r="H140" s="164"/>
      <c r="I140" s="167"/>
      <c r="J140" s="192">
        <f>BK140</f>
        <v>0</v>
      </c>
      <c r="K140" s="164"/>
      <c r="L140" s="169"/>
      <c r="M140" s="170"/>
      <c r="N140" s="171"/>
      <c r="O140" s="171"/>
      <c r="P140" s="172">
        <f>SUM(P141:P142)</f>
        <v>0</v>
      </c>
      <c r="Q140" s="171"/>
      <c r="R140" s="172">
        <f>SUM(R141:R142)</f>
        <v>0</v>
      </c>
      <c r="S140" s="171"/>
      <c r="T140" s="173">
        <f>SUM(T141:T142)</f>
        <v>0</v>
      </c>
      <c r="AR140" s="174" t="s">
        <v>143</v>
      </c>
      <c r="AT140" s="175" t="s">
        <v>76</v>
      </c>
      <c r="AU140" s="175" t="s">
        <v>82</v>
      </c>
      <c r="AY140" s="174" t="s">
        <v>114</v>
      </c>
      <c r="BK140" s="176">
        <f>SUM(BK141:BK142)</f>
        <v>0</v>
      </c>
    </row>
    <row r="141" spans="1:65" s="2" customFormat="1" ht="16.5" customHeight="1">
      <c r="A141" s="31"/>
      <c r="B141" s="32"/>
      <c r="C141" s="177" t="s">
        <v>175</v>
      </c>
      <c r="D141" s="177" t="s">
        <v>115</v>
      </c>
      <c r="E141" s="178" t="s">
        <v>176</v>
      </c>
      <c r="F141" s="179" t="s">
        <v>177</v>
      </c>
      <c r="G141" s="180" t="s">
        <v>169</v>
      </c>
      <c r="H141" s="181">
        <v>1</v>
      </c>
      <c r="I141" s="182"/>
      <c r="J141" s="183">
        <f>ROUND(I141*H141,2)</f>
        <v>0</v>
      </c>
      <c r="K141" s="184"/>
      <c r="L141" s="36"/>
      <c r="M141" s="185" t="s">
        <v>1</v>
      </c>
      <c r="N141" s="186" t="s">
        <v>42</v>
      </c>
      <c r="O141" s="68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9" t="s">
        <v>170</v>
      </c>
      <c r="AT141" s="189" t="s">
        <v>115</v>
      </c>
      <c r="AU141" s="189" t="s">
        <v>84</v>
      </c>
      <c r="AY141" s="14" t="s">
        <v>114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4" t="s">
        <v>82</v>
      </c>
      <c r="BK141" s="190">
        <f>ROUND(I141*H141,2)</f>
        <v>0</v>
      </c>
      <c r="BL141" s="14" t="s">
        <v>170</v>
      </c>
      <c r="BM141" s="189" t="s">
        <v>178</v>
      </c>
    </row>
    <row r="142" spans="1:65" s="2" customFormat="1" ht="48.75">
      <c r="A142" s="31"/>
      <c r="B142" s="32"/>
      <c r="C142" s="33"/>
      <c r="D142" s="193" t="s">
        <v>141</v>
      </c>
      <c r="E142" s="33"/>
      <c r="F142" s="194" t="s">
        <v>179</v>
      </c>
      <c r="G142" s="33"/>
      <c r="H142" s="33"/>
      <c r="I142" s="195"/>
      <c r="J142" s="33"/>
      <c r="K142" s="33"/>
      <c r="L142" s="36"/>
      <c r="M142" s="196"/>
      <c r="N142" s="197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141</v>
      </c>
      <c r="AU142" s="14" t="s">
        <v>84</v>
      </c>
    </row>
    <row r="143" spans="1:65" s="12" customFormat="1" ht="22.9" customHeight="1">
      <c r="B143" s="163"/>
      <c r="C143" s="164"/>
      <c r="D143" s="165" t="s">
        <v>76</v>
      </c>
      <c r="E143" s="191" t="s">
        <v>180</v>
      </c>
      <c r="F143" s="191" t="s">
        <v>181</v>
      </c>
      <c r="G143" s="164"/>
      <c r="H143" s="164"/>
      <c r="I143" s="167"/>
      <c r="J143" s="192">
        <f>BK143</f>
        <v>0</v>
      </c>
      <c r="K143" s="164"/>
      <c r="L143" s="169"/>
      <c r="M143" s="170"/>
      <c r="N143" s="171"/>
      <c r="O143" s="171"/>
      <c r="P143" s="172">
        <f>SUM(P144:P145)</f>
        <v>0</v>
      </c>
      <c r="Q143" s="171"/>
      <c r="R143" s="172">
        <f>SUM(R144:R145)</f>
        <v>0</v>
      </c>
      <c r="S143" s="171"/>
      <c r="T143" s="173">
        <f>SUM(T144:T145)</f>
        <v>0</v>
      </c>
      <c r="AR143" s="174" t="s">
        <v>143</v>
      </c>
      <c r="AT143" s="175" t="s">
        <v>76</v>
      </c>
      <c r="AU143" s="175" t="s">
        <v>82</v>
      </c>
      <c r="AY143" s="174" t="s">
        <v>114</v>
      </c>
      <c r="BK143" s="176">
        <f>SUM(BK144:BK145)</f>
        <v>0</v>
      </c>
    </row>
    <row r="144" spans="1:65" s="2" customFormat="1" ht="24.2" customHeight="1">
      <c r="A144" s="31"/>
      <c r="B144" s="32"/>
      <c r="C144" s="177" t="s">
        <v>182</v>
      </c>
      <c r="D144" s="177" t="s">
        <v>115</v>
      </c>
      <c r="E144" s="178" t="s">
        <v>183</v>
      </c>
      <c r="F144" s="179" t="s">
        <v>184</v>
      </c>
      <c r="G144" s="180" t="s">
        <v>169</v>
      </c>
      <c r="H144" s="181">
        <v>1</v>
      </c>
      <c r="I144" s="182"/>
      <c r="J144" s="183">
        <f>ROUND(I144*H144,2)</f>
        <v>0</v>
      </c>
      <c r="K144" s="184"/>
      <c r="L144" s="36"/>
      <c r="M144" s="185" t="s">
        <v>1</v>
      </c>
      <c r="N144" s="186" t="s">
        <v>42</v>
      </c>
      <c r="O144" s="6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9" t="s">
        <v>170</v>
      </c>
      <c r="AT144" s="189" t="s">
        <v>115</v>
      </c>
      <c r="AU144" s="189" t="s">
        <v>84</v>
      </c>
      <c r="AY144" s="14" t="s">
        <v>114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4" t="s">
        <v>82</v>
      </c>
      <c r="BK144" s="190">
        <f>ROUND(I144*H144,2)</f>
        <v>0</v>
      </c>
      <c r="BL144" s="14" t="s">
        <v>170</v>
      </c>
      <c r="BM144" s="189" t="s">
        <v>185</v>
      </c>
    </row>
    <row r="145" spans="1:47" s="2" customFormat="1" ht="19.5">
      <c r="A145" s="31"/>
      <c r="B145" s="32"/>
      <c r="C145" s="33"/>
      <c r="D145" s="193" t="s">
        <v>141</v>
      </c>
      <c r="E145" s="33"/>
      <c r="F145" s="194" t="s">
        <v>186</v>
      </c>
      <c r="G145" s="33"/>
      <c r="H145" s="33"/>
      <c r="I145" s="195"/>
      <c r="J145" s="33"/>
      <c r="K145" s="33"/>
      <c r="L145" s="36"/>
      <c r="M145" s="210"/>
      <c r="N145" s="211"/>
      <c r="O145" s="212"/>
      <c r="P145" s="212"/>
      <c r="Q145" s="212"/>
      <c r="R145" s="212"/>
      <c r="S145" s="212"/>
      <c r="T145" s="213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141</v>
      </c>
      <c r="AU145" s="14" t="s">
        <v>84</v>
      </c>
    </row>
    <row r="146" spans="1:47" s="2" customFormat="1" ht="6.95" customHeight="1">
      <c r="A146" s="3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36"/>
      <c r="M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</sheetData>
  <sheetProtection algorithmName="SHA-512" hashValue="xguJHGxi+oKP0tD5xipeMXQErgsSDDO8mp9/+f94bpVJPbf7z+0+zQFeV38jLmMOHnn/6vp3OmLJLOzqM6NNxw==" saltValue="hf6vEZbjCvltl7dPVj+g/w==" spinCount="100000" sheet="1" objects="1" scenarios="1" formatColumns="0" formatRows="0" autoFilter="0"/>
  <autoFilter ref="C119:K145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Pha_hl_n - Praha hl.n. - ...</vt:lpstr>
      <vt:lpstr>'Pha_hl_n - Praha hl.n. - ...'!Názvy_tisku</vt:lpstr>
      <vt:lpstr>'Rekapitulace stavby'!Názvy_tisku</vt:lpstr>
      <vt:lpstr>'Pha_hl_n - Praha hl.n. -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2022-05-04T11:34:56Z</cp:lastPrinted>
  <dcterms:created xsi:type="dcterms:W3CDTF">2022-05-04T11:24:36Z</dcterms:created>
  <dcterms:modified xsi:type="dcterms:W3CDTF">2022-05-04T11:34:58Z</dcterms:modified>
</cp:coreProperties>
</file>